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usanl\Desktop\"/>
    </mc:Choice>
  </mc:AlternateContent>
  <xr:revisionPtr revIDLastSave="0" documentId="13_ncr:1_{8CFE5A81-0241-46EF-BFDF-BEF27A62CAEE}" xr6:coauthVersionLast="47" xr6:coauthVersionMax="47" xr10:uidLastSave="{00000000-0000-0000-0000-000000000000}"/>
  <bookViews>
    <workbookView xWindow="-23148" yWindow="120" windowWidth="23256" windowHeight="12576" xr2:uid="{00000000-000D-0000-FFFF-FFFF00000000}"/>
  </bookViews>
  <sheets>
    <sheet name="Sheet 1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9" i="6" l="1"/>
  <c r="C60" i="6"/>
  <c r="C61" i="6"/>
  <c r="C62" i="6"/>
  <c r="K21" i="6"/>
  <c r="E21" i="6"/>
  <c r="D59" i="6" l="1"/>
  <c r="E59" i="6" s="1"/>
  <c r="D62" i="6"/>
  <c r="D61" i="6"/>
  <c r="D58" i="6"/>
  <c r="D60" i="6"/>
  <c r="E60" i="6" s="1"/>
  <c r="C102" i="6" l="1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E54" i="6"/>
  <c r="C58" i="6" l="1"/>
  <c r="H57" i="6"/>
  <c r="E61" i="6"/>
  <c r="J57" i="6" l="1"/>
  <c r="E58" i="6"/>
  <c r="F58" i="6" s="1"/>
  <c r="F59" i="6" s="1"/>
  <c r="F60" i="6" s="1"/>
  <c r="F61" i="6" s="1"/>
  <c r="E62" i="6"/>
  <c r="G78" i="6"/>
  <c r="F62" i="6" l="1"/>
  <c r="J60" i="6" s="1"/>
  <c r="H60" i="6" s="1"/>
  <c r="H78" i="6"/>
  <c r="G79" i="6"/>
  <c r="I78" i="6" l="1"/>
  <c r="H79" i="6"/>
  <c r="G80" i="6"/>
  <c r="I79" i="6" l="1"/>
  <c r="H80" i="6"/>
  <c r="G81" i="6"/>
  <c r="I80" i="6" l="1"/>
  <c r="H81" i="6"/>
  <c r="G82" i="6"/>
  <c r="I81" i="6" l="1"/>
  <c r="H82" i="6"/>
  <c r="G83" i="6"/>
  <c r="I82" i="6" l="1"/>
  <c r="H83" i="6"/>
  <c r="G84" i="6"/>
  <c r="I83" i="6" l="1"/>
  <c r="H84" i="6"/>
  <c r="G85" i="6"/>
  <c r="I84" i="6" l="1"/>
  <c r="H85" i="6"/>
  <c r="G86" i="6"/>
  <c r="I85" i="6" l="1"/>
  <c r="H86" i="6"/>
  <c r="G87" i="6"/>
  <c r="I86" i="6" l="1"/>
  <c r="H87" i="6"/>
  <c r="G88" i="6"/>
  <c r="I87" i="6" l="1"/>
  <c r="H88" i="6"/>
  <c r="G89" i="6"/>
  <c r="I88" i="6" l="1"/>
  <c r="H89" i="6"/>
  <c r="G90" i="6"/>
  <c r="I89" i="6" l="1"/>
  <c r="H90" i="6"/>
  <c r="G91" i="6"/>
  <c r="I90" i="6" l="1"/>
  <c r="H91" i="6"/>
  <c r="G92" i="6"/>
  <c r="I91" i="6" l="1"/>
  <c r="H92" i="6"/>
  <c r="G93" i="6"/>
  <c r="I92" i="6" l="1"/>
  <c r="H93" i="6"/>
  <c r="G94" i="6"/>
  <c r="I93" i="6" l="1"/>
  <c r="H94" i="6"/>
  <c r="G95" i="6"/>
  <c r="I94" i="6" l="1"/>
  <c r="H95" i="6"/>
  <c r="G96" i="6"/>
  <c r="I95" i="6" l="1"/>
  <c r="H96" i="6"/>
  <c r="G97" i="6"/>
  <c r="I96" i="6" l="1"/>
  <c r="H97" i="6"/>
  <c r="G98" i="6"/>
  <c r="I97" i="6" l="1"/>
  <c r="H98" i="6"/>
  <c r="G99" i="6"/>
  <c r="I98" i="6" l="1"/>
  <c r="H99" i="6"/>
  <c r="G100" i="6"/>
  <c r="I99" i="6" l="1"/>
  <c r="H100" i="6"/>
  <c r="G101" i="6"/>
  <c r="I100" i="6" l="1"/>
  <c r="H101" i="6"/>
  <c r="G102" i="6"/>
  <c r="H102" i="6" s="1"/>
  <c r="I101" i="6" l="1"/>
  <c r="I102" i="6" s="1"/>
</calcChain>
</file>

<file path=xl/sharedStrings.xml><?xml version="1.0" encoding="utf-8"?>
<sst xmlns="http://schemas.openxmlformats.org/spreadsheetml/2006/main" count="74" uniqueCount="39">
  <si>
    <t>Yearly Cost</t>
  </si>
  <si>
    <t>Investment</t>
  </si>
  <si>
    <t>Starting Investement</t>
  </si>
  <si>
    <t>Year</t>
  </si>
  <si>
    <t>Yearly Savings</t>
  </si>
  <si>
    <t>Yearly Cash Flow</t>
  </si>
  <si>
    <t>Related Articles:</t>
  </si>
  <si>
    <t>Buying a Robot is Cheaper Than Outsourcing to China</t>
  </si>
  <si>
    <t>Downtime Cost:</t>
  </si>
  <si>
    <t>Scrap Part Cost:</t>
  </si>
  <si>
    <t>Robot</t>
  </si>
  <si>
    <t>Gripper</t>
  </si>
  <si>
    <t>-</t>
  </si>
  <si>
    <t>Installment</t>
  </si>
  <si>
    <t>Shifts per day:</t>
  </si>
  <si>
    <t>Shift per day:</t>
  </si>
  <si>
    <t>Dowtime Cost:</t>
  </si>
  <si>
    <t>Weeks Worked per Year:</t>
  </si>
  <si>
    <t>Training</t>
  </si>
  <si>
    <t>Break Even (Months):</t>
  </si>
  <si>
    <t>Robot Cost per Hour:</t>
  </si>
  <si>
    <t>Total Savings:</t>
  </si>
  <si>
    <t>Savings To Date</t>
  </si>
  <si>
    <t>Amount (USD)</t>
  </si>
  <si>
    <t>Employee per Shift:</t>
  </si>
  <si>
    <t>Enhancement Cost:</t>
  </si>
  <si>
    <t>Yearly Maintenance Cost:</t>
  </si>
  <si>
    <t>Before Installation:</t>
  </si>
  <si>
    <t>After Installation:</t>
  </si>
  <si>
    <t>Employee Hourly Salary:</t>
  </si>
  <si>
    <t>Hours per Week:</t>
  </si>
  <si>
    <t>qu</t>
  </si>
  <si>
    <t>ROI:</t>
  </si>
  <si>
    <t xml:space="preserve">    </t>
  </si>
  <si>
    <t xml:space="preserve"> </t>
  </si>
  <si>
    <t>Contact US</t>
  </si>
  <si>
    <t>Call 866.397.7388</t>
  </si>
  <si>
    <t>ROI Calculator</t>
  </si>
  <si>
    <t>Learn more at msitec.com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</si>
</sst>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\ &quot;$&quot;_ ;_ * \(#,##0.00\)\ &quot;$&quot;_ ;_ * &quot;-&quot;??_)\ &quot;$&quot;_ ;_ @_ "/>
    <numFmt numFmtId="165" formatCode="_ * #,##0_)\ &quot;$&quot;_ ;_ * \(#,##0\)\ &quot;$&quot;_ ;_ * &quot;-&quot;??_)\ &quot;$&quot;_ ;_ @_ 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0"/>
    <numFmt numFmtId="169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Times New Roman"/>
      <family val="1"/>
      <charset val="204"/>
    </font>
    <font>
      <sz val="70"/>
      <color indexed="8"/>
      <name val="Arial Black"/>
      <family val="1"/>
      <charset val="204"/>
    </font>
    <font>
      <i/>
      <sz val="12"/>
      <color indexed="63"/>
      <name val="Roboto"/>
      <family val="2"/>
    </font>
    <font>
      <sz val="10"/>
      <color indexed="63"/>
      <name val="Roboto"/>
      <family val="1"/>
      <charset val="204"/>
    </font>
    <font>
      <sz val="10"/>
      <color theme="1"/>
      <name val="Times New Roman"/>
      <family val="1"/>
    </font>
    <font>
      <u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5" fillId="0" borderId="1" xfId="2" applyBorder="1" applyAlignment="1">
      <alignment horizontal="left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167" fontId="0" fillId="0" borderId="1" xfId="0" applyNumberFormat="1" applyBorder="1" applyAlignment="1">
      <alignment horizontal="center" vertical="center"/>
    </xf>
    <xf numFmtId="166" fontId="0" fillId="0" borderId="1" xfId="3" applyNumberFormat="1" applyFont="1" applyBorder="1" applyAlignment="1">
      <alignment horizontal="center" vertical="center"/>
    </xf>
    <xf numFmtId="167" fontId="0" fillId="0" borderId="1" xfId="0" applyNumberFormat="1" applyBorder="1"/>
    <xf numFmtId="166" fontId="0" fillId="0" borderId="1" xfId="0" applyNumberFormat="1" applyBorder="1"/>
    <xf numFmtId="0" fontId="0" fillId="0" borderId="13" xfId="0" applyBorder="1"/>
    <xf numFmtId="169" fontId="0" fillId="0" borderId="1" xfId="3" applyNumberFormat="1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/>
    <xf numFmtId="168" fontId="8" fillId="2" borderId="1" xfId="3" applyNumberFormat="1" applyFont="1" applyFill="1" applyBorder="1" applyAlignment="1" applyProtection="1">
      <alignment vertical="center"/>
      <protection locked="0"/>
    </xf>
    <xf numFmtId="168" fontId="8" fillId="0" borderId="1" xfId="3" applyNumberFormat="1" applyFont="1" applyFill="1" applyBorder="1" applyAlignment="1" applyProtection="1">
      <alignment vertical="center"/>
      <protection locked="0"/>
    </xf>
    <xf numFmtId="169" fontId="8" fillId="2" borderId="1" xfId="3" applyNumberFormat="1" applyFont="1" applyFill="1" applyBorder="1" applyAlignment="1" applyProtection="1">
      <alignment vertical="center"/>
      <protection locked="0"/>
    </xf>
    <xf numFmtId="169" fontId="8" fillId="0" borderId="1" xfId="3" applyNumberFormat="1" applyFont="1" applyFill="1" applyBorder="1" applyAlignment="1" applyProtection="1">
      <alignment vertical="center"/>
      <protection locked="0"/>
    </xf>
    <xf numFmtId="0" fontId="8" fillId="0" borderId="1" xfId="0" applyFont="1" applyBorder="1" applyAlignment="1">
      <alignment wrapText="1"/>
    </xf>
    <xf numFmtId="167" fontId="9" fillId="3" borderId="1" xfId="0" applyNumberFormat="1" applyFont="1" applyFill="1" applyBorder="1"/>
    <xf numFmtId="0" fontId="3" fillId="0" borderId="1" xfId="0" applyFont="1" applyBorder="1"/>
    <xf numFmtId="167" fontId="8" fillId="2" borderId="1" xfId="1" applyNumberFormat="1" applyFont="1" applyFill="1" applyBorder="1" applyProtection="1">
      <protection locked="0"/>
    </xf>
    <xf numFmtId="166" fontId="8" fillId="2" borderId="1" xfId="3" applyNumberFormat="1" applyFont="1" applyFill="1" applyBorder="1" applyProtection="1">
      <protection locked="0"/>
    </xf>
    <xf numFmtId="165" fontId="8" fillId="2" borderId="1" xfId="1" applyNumberFormat="1" applyFont="1" applyFill="1" applyBorder="1" applyProtection="1">
      <protection locked="0"/>
    </xf>
    <xf numFmtId="0" fontId="8" fillId="0" borderId="1" xfId="0" applyFont="1" applyBorder="1" applyAlignment="1">
      <alignment horizontal="right" vertical="center"/>
    </xf>
    <xf numFmtId="167" fontId="0" fillId="0" borderId="1" xfId="0" applyNumberForma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/>
    </xf>
    <xf numFmtId="0" fontId="14" fillId="0" borderId="0" xfId="0" applyFont="1"/>
    <xf numFmtId="0" fontId="2" fillId="0" borderId="0" xfId="0" applyFont="1" applyAlignment="1">
      <alignment vertical="center"/>
    </xf>
    <xf numFmtId="0" fontId="15" fillId="0" borderId="1" xfId="2" applyFont="1" applyBorder="1" applyAlignment="1"/>
    <xf numFmtId="0" fontId="16" fillId="0" borderId="0" xfId="0" applyFont="1"/>
    <xf numFmtId="0" fontId="12" fillId="0" borderId="7" xfId="0" applyFont="1" applyBorder="1" applyAlignment="1">
      <alignment horizontal="left" vertical="top" wrapText="1" indent="11"/>
    </xf>
    <xf numFmtId="0" fontId="12" fillId="0" borderId="0" xfId="0" applyFont="1" applyAlignment="1">
      <alignment horizontal="left" vertical="top" wrapText="1" indent="11"/>
    </xf>
    <xf numFmtId="0" fontId="12" fillId="0" borderId="11" xfId="0" applyFont="1" applyBorder="1" applyAlignment="1">
      <alignment horizontal="left" vertical="top" wrapText="1" indent="11"/>
    </xf>
    <xf numFmtId="0" fontId="13" fillId="0" borderId="7" xfId="0" applyFont="1" applyBorder="1" applyAlignment="1">
      <alignment horizontal="left" vertical="top" wrapText="1" indent="3"/>
    </xf>
    <xf numFmtId="0" fontId="13" fillId="0" borderId="0" xfId="0" applyFont="1" applyAlignment="1">
      <alignment horizontal="left" vertical="top" wrapText="1" indent="3"/>
    </xf>
    <xf numFmtId="0" fontId="11" fillId="0" borderId="6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2"/>
    </xf>
    <xf numFmtId="0" fontId="11" fillId="0" borderId="14" xfId="0" applyFont="1" applyBorder="1" applyAlignment="1">
      <alignment horizontal="left" vertical="top" wrapText="1" indent="2"/>
    </xf>
    <xf numFmtId="0" fontId="12" fillId="0" borderId="7" xfId="0" applyFont="1" applyBorder="1" applyAlignment="1">
      <alignment horizontal="left" vertical="top" wrapText="1" indent="12"/>
    </xf>
    <xf numFmtId="0" fontId="12" fillId="0" borderId="0" xfId="0" applyFont="1" applyAlignment="1">
      <alignment horizontal="left" vertical="top" wrapText="1" indent="12"/>
    </xf>
    <xf numFmtId="0" fontId="12" fillId="0" borderId="11" xfId="0" applyFont="1" applyBorder="1" applyAlignment="1">
      <alignment horizontal="left" vertical="top" wrapText="1" indent="12"/>
    </xf>
    <xf numFmtId="0" fontId="12" fillId="0" borderId="7" xfId="0" applyFont="1" applyBorder="1" applyAlignment="1">
      <alignment horizontal="right" vertical="top" wrapText="1" indent="2"/>
    </xf>
    <xf numFmtId="0" fontId="12" fillId="0" borderId="0" xfId="0" applyFont="1" applyAlignment="1">
      <alignment horizontal="right" vertical="top" wrapText="1" indent="2"/>
    </xf>
    <xf numFmtId="0" fontId="12" fillId="0" borderId="11" xfId="0" applyFont="1" applyBorder="1" applyAlignment="1">
      <alignment horizontal="right" vertical="top" wrapText="1" indent="2"/>
    </xf>
    <xf numFmtId="0" fontId="12" fillId="0" borderId="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right" vertical="top" wrapText="1" indent="4"/>
    </xf>
    <xf numFmtId="0" fontId="12" fillId="0" borderId="0" xfId="0" applyFont="1" applyAlignment="1">
      <alignment horizontal="right" vertical="top" wrapText="1" indent="4"/>
    </xf>
    <xf numFmtId="0" fontId="12" fillId="0" borderId="11" xfId="0" applyFont="1" applyBorder="1" applyAlignment="1">
      <alignment horizontal="right" vertical="top" wrapText="1" indent="4"/>
    </xf>
    <xf numFmtId="0" fontId="6" fillId="3" borderId="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5" fillId="0" borderId="1" xfId="2" applyBorder="1" applyAlignment="1">
      <alignment horizontal="left"/>
    </xf>
    <xf numFmtId="168" fontId="6" fillId="3" borderId="7" xfId="3" applyNumberFormat="1" applyFont="1" applyFill="1" applyBorder="1" applyAlignment="1">
      <alignment horizontal="center" vertical="center" wrapText="1"/>
    </xf>
    <xf numFmtId="168" fontId="6" fillId="3" borderId="11" xfId="3" applyNumberFormat="1" applyFont="1" applyFill="1" applyBorder="1" applyAlignment="1">
      <alignment horizontal="center" vertical="center" wrapText="1"/>
    </xf>
    <xf numFmtId="168" fontId="6" fillId="3" borderId="8" xfId="3" applyNumberFormat="1" applyFont="1" applyFill="1" applyBorder="1" applyAlignment="1">
      <alignment horizontal="center" vertical="center" wrapText="1"/>
    </xf>
    <xf numFmtId="168" fontId="6" fillId="3" borderId="12" xfId="3" applyNumberFormat="1" applyFont="1" applyFill="1" applyBorder="1" applyAlignment="1">
      <alignment horizontal="center" vertical="center" wrapText="1"/>
    </xf>
    <xf numFmtId="169" fontId="6" fillId="3" borderId="7" xfId="0" applyNumberFormat="1" applyFont="1" applyFill="1" applyBorder="1" applyAlignment="1">
      <alignment horizontal="center" vertical="center" wrapText="1"/>
    </xf>
    <xf numFmtId="169" fontId="6" fillId="3" borderId="11" xfId="0" applyNumberFormat="1" applyFont="1" applyFill="1" applyBorder="1" applyAlignment="1">
      <alignment horizontal="center" vertical="center" wrapText="1"/>
    </xf>
    <xf numFmtId="169" fontId="6" fillId="3" borderId="8" xfId="0" applyNumberFormat="1" applyFont="1" applyFill="1" applyBorder="1" applyAlignment="1">
      <alignment horizontal="center" vertical="center" wrapText="1"/>
    </xf>
    <xf numFmtId="169" fontId="6" fillId="3" borderId="12" xfId="0" applyNumberFormat="1" applyFont="1" applyFill="1" applyBorder="1" applyAlignment="1">
      <alignment horizontal="center" vertical="center" wrapText="1"/>
    </xf>
    <xf numFmtId="9" fontId="6" fillId="3" borderId="7" xfId="4" applyFont="1" applyFill="1" applyBorder="1" applyAlignment="1">
      <alignment horizontal="center" vertical="center" wrapText="1"/>
    </xf>
    <xf numFmtId="9" fontId="6" fillId="3" borderId="11" xfId="4" applyFont="1" applyFill="1" applyBorder="1" applyAlignment="1">
      <alignment horizontal="center" vertical="center" wrapText="1"/>
    </xf>
    <xf numFmtId="9" fontId="6" fillId="3" borderId="8" xfId="4" applyFont="1" applyFill="1" applyBorder="1" applyAlignment="1">
      <alignment horizontal="center" vertical="center" wrapText="1"/>
    </xf>
    <xf numFmtId="9" fontId="6" fillId="3" borderId="12" xfId="4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6" fillId="3" borderId="7" xfId="3" applyNumberFormat="1" applyFont="1" applyFill="1" applyBorder="1" applyAlignment="1">
      <alignment horizontal="center" vertical="center"/>
    </xf>
    <xf numFmtId="2" fontId="6" fillId="3" borderId="11" xfId="3" applyNumberFormat="1" applyFont="1" applyFill="1" applyBorder="1" applyAlignment="1">
      <alignment horizontal="center" vertical="center"/>
    </xf>
    <xf numFmtId="2" fontId="6" fillId="3" borderId="8" xfId="3" applyNumberFormat="1" applyFont="1" applyFill="1" applyBorder="1" applyAlignment="1">
      <alignment horizontal="center" vertical="center"/>
    </xf>
    <xf numFmtId="2" fontId="6" fillId="3" borderId="12" xfId="3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4" fontId="0" fillId="0" borderId="10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right"/>
    </xf>
    <xf numFmtId="44" fontId="0" fillId="0" borderId="3" xfId="0" applyNumberFormat="1" applyBorder="1"/>
    <xf numFmtId="0" fontId="0" fillId="0" borderId="10" xfId="0" applyBorder="1"/>
    <xf numFmtId="0" fontId="0" fillId="0" borderId="16" xfId="0" applyBorder="1"/>
    <xf numFmtId="0" fontId="0" fillId="0" borderId="5" xfId="0" applyBorder="1"/>
    <xf numFmtId="9" fontId="0" fillId="0" borderId="5" xfId="4" applyFont="1" applyBorder="1"/>
    <xf numFmtId="0" fontId="0" fillId="0" borderId="17" xfId="0" applyBorder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1" xfId="0" applyBorder="1"/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right"/>
    </xf>
    <xf numFmtId="0" fontId="0" fillId="0" borderId="25" xfId="0" applyBorder="1"/>
    <xf numFmtId="0" fontId="0" fillId="0" borderId="26" xfId="0" applyBorder="1"/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099FF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Robot</a:t>
            </a:r>
            <a:r>
              <a:rPr lang="fr-CA" baseline="0"/>
              <a:t> Installment ROI Calculator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40048734317417"/>
          <c:y val="0.12293431226502093"/>
          <c:w val="0.8462147034473041"/>
          <c:h val="0.64230085620365418"/>
        </c:manualLayout>
      </c:layout>
      <c:barChart>
        <c:barDir val="col"/>
        <c:grouping val="clustered"/>
        <c:varyColors val="0"/>
        <c:ser>
          <c:idx val="0"/>
          <c:order val="0"/>
          <c:tx>
            <c:v>Investment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'Sheet 1'!$C$58:$C$62</c:f>
              <c:numCache>
                <c:formatCode>_(* #,##0_);_(* \(#,##0\);_(* "-"??_);_(@_)</c:formatCode>
                <c:ptCount val="5"/>
                <c:pt idx="0" formatCode="_(&quot;$&quot;* #,##0_);_(&quot;$&quot;* \(#,##0\);_(&quot;$&quot;* &quot;-&quot;??_);_(@_)">
                  <c:v>-42100</c:v>
                </c:pt>
                <c:pt idx="1">
                  <c:v>-300</c:v>
                </c:pt>
                <c:pt idx="2">
                  <c:v>-300</c:v>
                </c:pt>
                <c:pt idx="3">
                  <c:v>-300</c:v>
                </c:pt>
                <c:pt idx="4">
                  <c:v>-300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9-4411-876E-C873F815CEDE}"/>
            </c:ext>
          </c:extLst>
        </c:ser>
        <c:ser>
          <c:idx val="2"/>
          <c:order val="1"/>
          <c:tx>
            <c:v>Yearly Savings</c:v>
          </c:tx>
          <c:spPr>
            <a:solidFill>
              <a:schemeClr val="bg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'Sheet 1'!$D$58:$D$62</c:f>
              <c:numCache>
                <c:formatCode>_(* #,##0_);_(* \(#,##0\);_(* "-"??_);_(@_)</c:formatCode>
                <c:ptCount val="5"/>
                <c:pt idx="0" formatCode="_(&quot;$&quot;* #,##0_);_(&quot;$&quot;* \(#,##0\);_(&quot;$&quot;* &quot;-&quot;??_);_(@_)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9-4411-876E-C873F815CEDE}"/>
            </c:ext>
          </c:extLst>
        </c:ser>
        <c:ser>
          <c:idx val="1"/>
          <c:order val="2"/>
          <c:tx>
            <c:v>Yearly Cash Flow</c:v>
          </c:tx>
          <c:spPr>
            <a:solidFill>
              <a:srgbClr val="00B0F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'Sheet 1'!$E$58:$E$62</c:f>
              <c:numCache>
                <c:formatCode>_(* #,##0_);_(* \(#,##0\);_(* "-"??_);_(@_)</c:formatCode>
                <c:ptCount val="5"/>
                <c:pt idx="0" formatCode="_(&quot;$&quot;* #,##0_);_(&quot;$&quot;* \(#,##0\);_(&quot;$&quot;* &quot;-&quot;??_);_(@_)">
                  <c:v>-22100</c:v>
                </c:pt>
                <c:pt idx="1">
                  <c:v>19700</c:v>
                </c:pt>
                <c:pt idx="2">
                  <c:v>19700</c:v>
                </c:pt>
                <c:pt idx="3">
                  <c:v>19700</c:v>
                </c:pt>
                <c:pt idx="4">
                  <c:v>19700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39-4411-876E-C873F815C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22688"/>
        <c:axId val="47995904"/>
      </c:barChart>
      <c:catAx>
        <c:axId val="4352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Time [Year]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5904"/>
        <c:crosses val="autoZero"/>
        <c:auto val="1"/>
        <c:lblAlgn val="ctr"/>
        <c:lblOffset val="100"/>
        <c:noMultiLvlLbl val="0"/>
      </c:catAx>
      <c:valAx>
        <c:axId val="4799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2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282535362609876"/>
          <c:y val="0.77906218943505845"/>
          <c:w val="0.25129712676643901"/>
          <c:h val="0.137265989072794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</xdr:colOff>
      <xdr:row>22</xdr:row>
      <xdr:rowOff>28575</xdr:rowOff>
    </xdr:from>
    <xdr:to>
      <xdr:col>11</xdr:col>
      <xdr:colOff>617220</xdr:colOff>
      <xdr:row>54</xdr:row>
      <xdr:rowOff>13335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A83A11-8309-4587-85D7-57E819088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35720</xdr:colOff>
      <xdr:row>0</xdr:row>
      <xdr:rowOff>47625</xdr:rowOff>
    </xdr:from>
    <xdr:to>
      <xdr:col>3</xdr:col>
      <xdr:colOff>362904</xdr:colOff>
      <xdr:row>2</xdr:row>
      <xdr:rowOff>377428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9FA6BB-124A-48E7-85CD-AD12E051CDD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6" y="47625"/>
          <a:ext cx="1885474" cy="686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hare.hsforms.com/1n58Zl0eISjm6oL2NJVI7Ww2kiee" TargetMode="External"/><Relationship Id="rId1" Type="http://schemas.openxmlformats.org/officeDocument/2006/relationships/hyperlink" Target="http://blog.robotiq.com/buying-a-robot-is-cheaper-than-outsourcing-in-chin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AC665-25F0-4637-9D00-CF9525A3C0B7}">
  <sheetPr>
    <pageSetUpPr fitToPage="1"/>
  </sheetPr>
  <dimension ref="A3:AA104"/>
  <sheetViews>
    <sheetView showGridLines="0" tabSelected="1" zoomScale="80" zoomScaleNormal="80" zoomScaleSheetLayoutView="80" workbookViewId="0">
      <selection activeCell="P16" sqref="P16"/>
    </sheetView>
  </sheetViews>
  <sheetFormatPr defaultColWidth="9.109375" defaultRowHeight="14.4" x14ac:dyDescent="0.3"/>
  <cols>
    <col min="1" max="1" width="8.44140625" style="1" customWidth="1"/>
    <col min="2" max="5" width="11.44140625" style="1" customWidth="1"/>
    <col min="6" max="6" width="9.109375" style="1" customWidth="1"/>
    <col min="7" max="7" width="8.6640625" style="1" customWidth="1"/>
    <col min="8" max="8" width="10.5546875" style="1" customWidth="1"/>
    <col min="9" max="9" width="14.33203125" style="1" customWidth="1"/>
    <col min="10" max="10" width="11.109375" style="1" customWidth="1"/>
    <col min="11" max="11" width="13.5546875" style="1" customWidth="1"/>
    <col min="12" max="13" width="11.44140625" style="1" customWidth="1"/>
    <col min="14" max="14" width="9.33203125" style="1" customWidth="1"/>
    <col min="15" max="15" width="14.44140625" style="1" bestFit="1" customWidth="1"/>
    <col min="16" max="16" width="11.6640625" style="1" customWidth="1"/>
    <col min="17" max="17" width="9.88671875" style="1" customWidth="1"/>
    <col min="18" max="18" width="13.44140625" style="1" customWidth="1"/>
    <col min="19" max="19" width="13.5546875" style="1" customWidth="1"/>
    <col min="20" max="28" width="10" style="1" customWidth="1"/>
    <col min="29" max="16384" width="9.109375" style="1"/>
  </cols>
  <sheetData>
    <row r="3" spans="1:17" ht="30" customHeight="1" x14ac:dyDescent="0.35">
      <c r="B3" s="21"/>
      <c r="C3" s="21"/>
      <c r="D3" s="21"/>
      <c r="E3" s="21"/>
      <c r="F3" s="43" t="s">
        <v>35</v>
      </c>
      <c r="H3" s="44" t="s">
        <v>36</v>
      </c>
      <c r="J3" s="44" t="s">
        <v>38</v>
      </c>
      <c r="L3" s="21"/>
    </row>
    <row r="4" spans="1:17" x14ac:dyDescent="0.3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7" ht="14.4" customHeight="1" x14ac:dyDescent="0.3">
      <c r="A5" s="109"/>
      <c r="B5" s="110" t="s">
        <v>37</v>
      </c>
      <c r="C5" s="111"/>
      <c r="D5" s="111"/>
      <c r="E5" s="111"/>
      <c r="F5" s="111"/>
      <c r="G5" s="111"/>
      <c r="H5" s="111"/>
      <c r="I5" s="111"/>
      <c r="J5" s="111"/>
      <c r="K5" s="111"/>
      <c r="L5" s="112"/>
      <c r="M5" s="102"/>
    </row>
    <row r="6" spans="1:17" ht="14.4" customHeight="1" x14ac:dyDescent="0.3">
      <c r="A6" s="113"/>
      <c r="B6" s="97"/>
      <c r="C6" s="114"/>
      <c r="D6" s="114"/>
      <c r="E6" s="114"/>
      <c r="F6" s="114"/>
      <c r="G6" s="114"/>
      <c r="H6" s="114"/>
      <c r="I6" s="114"/>
      <c r="J6" s="114"/>
      <c r="K6" s="114"/>
      <c r="L6" s="115"/>
      <c r="M6" s="102"/>
      <c r="O6" s="50"/>
      <c r="P6" s="51"/>
      <c r="Q6" s="52"/>
    </row>
    <row r="7" spans="1:17" ht="14.4" customHeight="1" x14ac:dyDescent="0.3">
      <c r="A7" s="113"/>
      <c r="B7" s="98"/>
      <c r="C7" s="99"/>
      <c r="D7" s="99"/>
      <c r="E7" s="99"/>
      <c r="F7" s="99"/>
      <c r="G7" s="99"/>
      <c r="H7" s="99"/>
      <c r="I7" s="99"/>
      <c r="J7" s="99"/>
      <c r="K7" s="99"/>
      <c r="L7" s="116"/>
      <c r="M7" s="102"/>
      <c r="O7" s="53"/>
      <c r="P7" s="54"/>
      <c r="Q7" s="55"/>
    </row>
    <row r="8" spans="1:17" ht="16.8" x14ac:dyDescent="0.3">
      <c r="A8" s="113"/>
      <c r="L8" s="117"/>
      <c r="M8" s="102"/>
      <c r="O8" s="56"/>
      <c r="P8" s="57"/>
      <c r="Q8" s="58"/>
    </row>
    <row r="9" spans="1:17" ht="16.8" x14ac:dyDescent="0.3">
      <c r="A9" s="113"/>
      <c r="E9" s="2"/>
      <c r="F9" s="2"/>
      <c r="L9" s="117"/>
      <c r="M9" s="102"/>
      <c r="O9" s="59"/>
      <c r="P9" s="60"/>
      <c r="Q9" s="61"/>
    </row>
    <row r="10" spans="1:17" ht="18" customHeight="1" x14ac:dyDescent="0.3">
      <c r="A10" s="113"/>
      <c r="B10" s="67" t="s">
        <v>27</v>
      </c>
      <c r="C10" s="68"/>
      <c r="D10" s="4"/>
      <c r="E10" s="15"/>
      <c r="F10" s="15"/>
      <c r="H10" s="67" t="s">
        <v>28</v>
      </c>
      <c r="I10" s="68"/>
      <c r="J10" s="9"/>
      <c r="K10" s="15"/>
      <c r="L10" s="117"/>
      <c r="M10" s="102"/>
      <c r="O10" s="62"/>
      <c r="P10" s="63"/>
      <c r="Q10" s="64"/>
    </row>
    <row r="11" spans="1:17" ht="14.4" customHeight="1" x14ac:dyDescent="0.3">
      <c r="A11" s="113"/>
      <c r="B11" s="69" t="s">
        <v>24</v>
      </c>
      <c r="C11" s="70"/>
      <c r="D11" s="71"/>
      <c r="E11" s="23">
        <v>1</v>
      </c>
      <c r="F11" s="24"/>
      <c r="G11" s="25"/>
      <c r="H11" s="69" t="s">
        <v>24</v>
      </c>
      <c r="I11" s="70"/>
      <c r="J11" s="71"/>
      <c r="K11" s="23">
        <v>1</v>
      </c>
      <c r="L11" s="117"/>
      <c r="M11" s="102"/>
      <c r="N11" s="20"/>
      <c r="O11" s="45"/>
      <c r="P11" s="46"/>
      <c r="Q11" s="47"/>
    </row>
    <row r="12" spans="1:17" ht="14.4" customHeight="1" x14ac:dyDescent="0.3">
      <c r="A12" s="113"/>
      <c r="B12" s="69" t="s">
        <v>30</v>
      </c>
      <c r="C12" s="70"/>
      <c r="D12" s="71"/>
      <c r="E12" s="23">
        <v>40</v>
      </c>
      <c r="F12" s="24"/>
      <c r="G12" s="25"/>
      <c r="H12" s="69" t="s">
        <v>30</v>
      </c>
      <c r="I12" s="70"/>
      <c r="J12" s="71"/>
      <c r="K12" s="23">
        <v>40</v>
      </c>
      <c r="L12" s="117"/>
      <c r="M12" s="102"/>
      <c r="O12" s="48"/>
      <c r="P12" s="49"/>
      <c r="Q12" s="39"/>
    </row>
    <row r="13" spans="1:17" ht="14.4" customHeight="1" x14ac:dyDescent="0.3">
      <c r="A13" s="113"/>
      <c r="B13" s="69" t="s">
        <v>14</v>
      </c>
      <c r="C13" s="70"/>
      <c r="D13" s="71"/>
      <c r="E13" s="23">
        <v>2</v>
      </c>
      <c r="F13" s="24"/>
      <c r="G13" s="25"/>
      <c r="H13" s="69" t="s">
        <v>15</v>
      </c>
      <c r="I13" s="70"/>
      <c r="J13" s="71"/>
      <c r="K13" s="23">
        <v>2</v>
      </c>
      <c r="L13" s="117"/>
      <c r="M13" s="102"/>
      <c r="O13" s="40"/>
      <c r="P13" s="38"/>
      <c r="Q13" s="38"/>
    </row>
    <row r="14" spans="1:17" ht="14.4" customHeight="1" x14ac:dyDescent="0.3">
      <c r="A14" s="113"/>
      <c r="B14" s="69" t="s">
        <v>17</v>
      </c>
      <c r="C14" s="70"/>
      <c r="D14" s="71"/>
      <c r="E14" s="23">
        <v>50</v>
      </c>
      <c r="F14" s="24"/>
      <c r="G14" s="25"/>
      <c r="H14" s="69" t="s">
        <v>17</v>
      </c>
      <c r="I14" s="70"/>
      <c r="J14" s="71"/>
      <c r="K14" s="23">
        <v>50</v>
      </c>
      <c r="L14" s="117"/>
      <c r="M14" s="102"/>
      <c r="N14" s="20"/>
      <c r="O14" s="40"/>
      <c r="P14" s="38"/>
      <c r="Q14" s="38"/>
    </row>
    <row r="15" spans="1:17" ht="14.4" customHeight="1" x14ac:dyDescent="0.3">
      <c r="A15" s="113"/>
      <c r="B15" s="69" t="s">
        <v>29</v>
      </c>
      <c r="C15" s="70"/>
      <c r="D15" s="71"/>
      <c r="E15" s="26">
        <v>25</v>
      </c>
      <c r="F15" s="27"/>
      <c r="G15" s="25"/>
      <c r="H15" s="69" t="s">
        <v>29</v>
      </c>
      <c r="I15" s="70"/>
      <c r="J15" s="71"/>
      <c r="K15" s="26">
        <v>25</v>
      </c>
      <c r="L15" s="117"/>
      <c r="M15" s="102"/>
      <c r="O15" s="40"/>
      <c r="P15" s="38"/>
      <c r="Q15" s="38"/>
    </row>
    <row r="16" spans="1:17" ht="15.6" x14ac:dyDescent="0.3">
      <c r="A16" s="113"/>
      <c r="B16" s="69" t="s">
        <v>8</v>
      </c>
      <c r="C16" s="70"/>
      <c r="D16" s="71"/>
      <c r="E16" s="28">
        <v>7500</v>
      </c>
      <c r="F16" s="29"/>
      <c r="G16" s="25"/>
      <c r="H16" s="69" t="s">
        <v>16</v>
      </c>
      <c r="I16" s="70"/>
      <c r="J16" s="71"/>
      <c r="K16" s="28">
        <v>1000</v>
      </c>
      <c r="L16" s="117"/>
      <c r="M16" s="102"/>
      <c r="O16" s="40"/>
      <c r="P16" s="38"/>
      <c r="Q16" s="38"/>
    </row>
    <row r="17" spans="1:27" ht="15.6" x14ac:dyDescent="0.3">
      <c r="A17" s="113"/>
      <c r="B17" s="69" t="s">
        <v>9</v>
      </c>
      <c r="C17" s="70"/>
      <c r="D17" s="71"/>
      <c r="E17" s="28">
        <v>7000</v>
      </c>
      <c r="F17" s="29"/>
      <c r="G17" s="25"/>
      <c r="H17" s="69" t="s">
        <v>9</v>
      </c>
      <c r="I17" s="70"/>
      <c r="J17" s="71"/>
      <c r="K17" s="28">
        <v>1000</v>
      </c>
      <c r="L17" s="117"/>
      <c r="M17" s="102"/>
      <c r="N17" s="20"/>
      <c r="O17" s="40"/>
      <c r="P17" s="38"/>
      <c r="Q17" s="38"/>
    </row>
    <row r="18" spans="1:27" ht="14.4" customHeight="1" x14ac:dyDescent="0.3">
      <c r="A18" s="113"/>
      <c r="B18" s="69" t="s">
        <v>25</v>
      </c>
      <c r="C18" s="70"/>
      <c r="D18" s="71"/>
      <c r="E18" s="28">
        <v>7500</v>
      </c>
      <c r="F18" s="29"/>
      <c r="G18" s="25"/>
      <c r="H18" s="69" t="s">
        <v>25</v>
      </c>
      <c r="I18" s="70"/>
      <c r="J18" s="71"/>
      <c r="K18" s="28">
        <v>500</v>
      </c>
      <c r="L18" s="117"/>
      <c r="M18" s="102"/>
      <c r="O18" s="40"/>
      <c r="P18" s="38"/>
      <c r="Q18" s="38"/>
    </row>
    <row r="19" spans="1:27" ht="14.4" customHeight="1" x14ac:dyDescent="0.3">
      <c r="A19" s="113"/>
      <c r="B19" s="69" t="s">
        <v>26</v>
      </c>
      <c r="C19" s="70"/>
      <c r="D19" s="71"/>
      <c r="E19" s="28">
        <v>500</v>
      </c>
      <c r="F19" s="29"/>
      <c r="G19" s="25"/>
      <c r="H19" s="69" t="s">
        <v>26</v>
      </c>
      <c r="I19" s="70"/>
      <c r="J19" s="71"/>
      <c r="K19" s="28">
        <v>300</v>
      </c>
      <c r="L19" s="117"/>
      <c r="M19" s="102"/>
    </row>
    <row r="20" spans="1:27" ht="15.6" x14ac:dyDescent="0.3">
      <c r="A20" s="113"/>
      <c r="B20" s="30"/>
      <c r="C20" s="30"/>
      <c r="D20" s="30"/>
      <c r="E20" s="25"/>
      <c r="F20" s="29"/>
      <c r="G20" s="25"/>
      <c r="H20" s="30"/>
      <c r="I20" s="30"/>
      <c r="J20" s="30"/>
      <c r="K20" s="25"/>
      <c r="L20" s="117"/>
      <c r="M20" s="102"/>
    </row>
    <row r="21" spans="1:27" ht="14.4" customHeight="1" x14ac:dyDescent="0.3">
      <c r="A21" s="113"/>
      <c r="B21" s="75" t="s">
        <v>0</v>
      </c>
      <c r="C21" s="76"/>
      <c r="D21" s="77"/>
      <c r="E21" s="31">
        <f>(E11*E12*E13*E14*E15)+E16+E17+E18+E19</f>
        <v>122500</v>
      </c>
      <c r="F21" s="29"/>
      <c r="G21" s="32"/>
      <c r="H21" s="75" t="s">
        <v>0</v>
      </c>
      <c r="I21" s="76"/>
      <c r="J21" s="77"/>
      <c r="K21" s="31">
        <f>(K11*K12*K13*K14*K15)+K16+K17+K18+K19</f>
        <v>102800</v>
      </c>
      <c r="L21" s="117"/>
      <c r="M21" s="102"/>
    </row>
    <row r="22" spans="1:27" x14ac:dyDescent="0.3">
      <c r="A22" s="113"/>
      <c r="B22" s="6"/>
      <c r="C22" s="6"/>
      <c r="D22" s="6"/>
      <c r="F22" s="22"/>
      <c r="L22" s="118"/>
      <c r="M22" s="102"/>
      <c r="O22" s="37"/>
    </row>
    <row r="23" spans="1:27" ht="18" customHeight="1" x14ac:dyDescent="0.35">
      <c r="A23" s="113"/>
      <c r="B23" s="16" t="s">
        <v>1</v>
      </c>
      <c r="C23" s="14"/>
      <c r="D23" s="14"/>
      <c r="E23" s="36" t="s">
        <v>23</v>
      </c>
      <c r="F23" s="22"/>
      <c r="L23" s="117"/>
      <c r="M23" s="102"/>
      <c r="Q23" s="19"/>
    </row>
    <row r="24" spans="1:27" ht="15.6" x14ac:dyDescent="0.3">
      <c r="A24" s="113"/>
      <c r="B24" s="72" t="s">
        <v>10</v>
      </c>
      <c r="C24" s="73"/>
      <c r="D24" s="74"/>
      <c r="E24" s="33">
        <v>35000</v>
      </c>
      <c r="F24" s="22"/>
      <c r="L24" s="117"/>
      <c r="M24" s="102"/>
      <c r="R24" s="10"/>
      <c r="T24" s="11"/>
    </row>
    <row r="25" spans="1:27" ht="15.6" x14ac:dyDescent="0.3">
      <c r="A25" s="113"/>
      <c r="B25" s="72" t="s">
        <v>11</v>
      </c>
      <c r="C25" s="73"/>
      <c r="D25" s="74"/>
      <c r="E25" s="34">
        <v>4800</v>
      </c>
      <c r="F25" s="22"/>
      <c r="L25" s="117"/>
      <c r="M25" s="102"/>
      <c r="R25" s="10"/>
      <c r="T25" s="11"/>
    </row>
    <row r="26" spans="1:27" ht="15.6" x14ac:dyDescent="0.3">
      <c r="A26" s="113"/>
      <c r="B26" s="72" t="s">
        <v>13</v>
      </c>
      <c r="C26" s="73"/>
      <c r="D26" s="74"/>
      <c r="E26" s="34">
        <v>1000</v>
      </c>
      <c r="F26" s="22"/>
      <c r="L26" s="117" t="s">
        <v>31</v>
      </c>
      <c r="M26" s="102"/>
      <c r="O26" s="41" t="s">
        <v>33</v>
      </c>
      <c r="R26" s="10"/>
      <c r="T26" s="11"/>
    </row>
    <row r="27" spans="1:27" ht="15.6" x14ac:dyDescent="0.3">
      <c r="A27" s="113"/>
      <c r="B27" s="72" t="s">
        <v>18</v>
      </c>
      <c r="C27" s="73"/>
      <c r="D27" s="74"/>
      <c r="E27" s="34">
        <v>1000</v>
      </c>
      <c r="F27" s="22"/>
      <c r="L27" s="117"/>
      <c r="M27" s="102"/>
      <c r="P27" s="42" t="s">
        <v>34</v>
      </c>
      <c r="Q27"/>
      <c r="R27"/>
      <c r="S27"/>
      <c r="T27"/>
    </row>
    <row r="28" spans="1:27" ht="15.6" x14ac:dyDescent="0.3">
      <c r="A28" s="113"/>
      <c r="B28" s="72" t="s">
        <v>12</v>
      </c>
      <c r="C28" s="73"/>
      <c r="D28" s="74"/>
      <c r="E28" s="34">
        <v>0</v>
      </c>
      <c r="F28" s="22"/>
      <c r="L28" s="117"/>
      <c r="M28" s="102"/>
      <c r="P28" s="42" t="s">
        <v>34</v>
      </c>
      <c r="Q28"/>
      <c r="R28"/>
      <c r="S28"/>
      <c r="T28"/>
    </row>
    <row r="29" spans="1:27" ht="15.6" x14ac:dyDescent="0.3">
      <c r="A29" s="113"/>
      <c r="B29" s="72" t="s">
        <v>12</v>
      </c>
      <c r="C29" s="73"/>
      <c r="D29" s="74"/>
      <c r="E29" s="34">
        <v>0</v>
      </c>
      <c r="F29" s="22"/>
      <c r="H29" s="1" t="s">
        <v>6</v>
      </c>
      <c r="L29" s="117"/>
      <c r="M29" s="102"/>
      <c r="Y29" s="78"/>
      <c r="Z29" s="78"/>
      <c r="AA29" s="78"/>
    </row>
    <row r="30" spans="1:27" ht="15.6" hidden="1" x14ac:dyDescent="0.3">
      <c r="A30" s="113"/>
      <c r="B30" s="72" t="s">
        <v>12</v>
      </c>
      <c r="C30" s="73"/>
      <c r="D30" s="74"/>
      <c r="E30" s="34">
        <v>0</v>
      </c>
      <c r="F30" s="22"/>
      <c r="H30" s="12"/>
      <c r="I30" s="12"/>
      <c r="J30" s="12"/>
      <c r="K30" s="12"/>
      <c r="L30" s="119"/>
      <c r="M30" s="103"/>
      <c r="N30" s="12"/>
      <c r="O30" s="12"/>
      <c r="P30" s="12"/>
      <c r="Q30" s="12"/>
      <c r="R30" s="12"/>
      <c r="T30" s="12"/>
      <c r="U30" s="12"/>
      <c r="V30" s="12"/>
      <c r="W30" s="12"/>
      <c r="X30" s="12"/>
      <c r="Y30" s="13"/>
      <c r="Z30" s="13"/>
      <c r="AA30" s="13"/>
    </row>
    <row r="31" spans="1:27" ht="15.6" hidden="1" x14ac:dyDescent="0.3">
      <c r="A31" s="113"/>
      <c r="B31" s="72" t="s">
        <v>12</v>
      </c>
      <c r="C31" s="73"/>
      <c r="D31" s="74"/>
      <c r="E31" s="34">
        <v>0</v>
      </c>
      <c r="F31" s="22"/>
      <c r="H31" s="12"/>
      <c r="I31" s="12"/>
      <c r="J31" s="12"/>
      <c r="K31" s="12"/>
      <c r="L31" s="119"/>
      <c r="M31" s="103"/>
      <c r="N31" s="12"/>
      <c r="O31" s="12"/>
      <c r="P31" s="12"/>
      <c r="Q31" s="12"/>
      <c r="R31" s="12"/>
      <c r="T31" s="12"/>
      <c r="U31" s="12"/>
      <c r="V31" s="12"/>
      <c r="W31" s="12"/>
      <c r="X31" s="12"/>
      <c r="Y31" s="13"/>
      <c r="Z31" s="13"/>
      <c r="AA31" s="13"/>
    </row>
    <row r="32" spans="1:27" ht="15.6" hidden="1" x14ac:dyDescent="0.3">
      <c r="A32" s="113"/>
      <c r="B32" s="72" t="s">
        <v>12</v>
      </c>
      <c r="C32" s="73"/>
      <c r="D32" s="74"/>
      <c r="E32" s="34">
        <v>0</v>
      </c>
      <c r="F32" s="22"/>
      <c r="H32" s="12"/>
      <c r="I32" s="12"/>
      <c r="J32" s="12"/>
      <c r="K32" s="12"/>
      <c r="L32" s="119"/>
      <c r="M32" s="103"/>
      <c r="N32" s="12"/>
      <c r="O32" s="12"/>
      <c r="P32" s="12"/>
      <c r="Q32" s="12"/>
      <c r="R32" s="12"/>
      <c r="T32" s="12"/>
      <c r="U32" s="12"/>
      <c r="V32" s="12"/>
      <c r="W32" s="12"/>
      <c r="X32" s="12"/>
      <c r="Y32" s="13"/>
      <c r="Z32" s="13"/>
      <c r="AA32" s="13"/>
    </row>
    <row r="33" spans="1:27" ht="15.6" hidden="1" x14ac:dyDescent="0.3">
      <c r="A33" s="113"/>
      <c r="B33" s="72" t="s">
        <v>12</v>
      </c>
      <c r="C33" s="73"/>
      <c r="D33" s="74"/>
      <c r="E33" s="34">
        <v>0</v>
      </c>
      <c r="F33" s="22"/>
      <c r="H33" s="12"/>
      <c r="I33" s="12"/>
      <c r="J33" s="12"/>
      <c r="K33" s="12"/>
      <c r="L33" s="119"/>
      <c r="M33" s="103"/>
      <c r="N33" s="12"/>
      <c r="O33" s="12"/>
      <c r="P33" s="12"/>
      <c r="Q33" s="12"/>
      <c r="R33" s="12"/>
      <c r="T33" s="12"/>
      <c r="U33" s="12"/>
      <c r="V33" s="12"/>
      <c r="W33" s="12"/>
      <c r="X33" s="12"/>
      <c r="Y33" s="13"/>
      <c r="Z33" s="13"/>
      <c r="AA33" s="13"/>
    </row>
    <row r="34" spans="1:27" ht="15.6" hidden="1" x14ac:dyDescent="0.3">
      <c r="A34" s="113"/>
      <c r="B34" s="72" t="s">
        <v>12</v>
      </c>
      <c r="C34" s="73"/>
      <c r="D34" s="74"/>
      <c r="E34" s="34">
        <v>0</v>
      </c>
      <c r="F34" s="22"/>
      <c r="H34" s="12"/>
      <c r="I34" s="12"/>
      <c r="J34" s="12"/>
      <c r="K34" s="12"/>
      <c r="L34" s="119"/>
      <c r="M34" s="103"/>
      <c r="N34" s="12"/>
      <c r="O34" s="12"/>
      <c r="P34" s="12"/>
      <c r="Q34" s="12"/>
      <c r="R34" s="12"/>
      <c r="T34" s="12"/>
      <c r="U34" s="12"/>
      <c r="V34" s="12"/>
      <c r="W34" s="12"/>
      <c r="X34" s="12"/>
      <c r="Y34" s="13"/>
      <c r="Z34" s="13"/>
      <c r="AA34" s="13"/>
    </row>
    <row r="35" spans="1:27" ht="15.6" hidden="1" x14ac:dyDescent="0.3">
      <c r="A35" s="113"/>
      <c r="B35" s="72" t="s">
        <v>12</v>
      </c>
      <c r="C35" s="73"/>
      <c r="D35" s="74"/>
      <c r="E35" s="34">
        <v>0</v>
      </c>
      <c r="F35" s="22"/>
      <c r="H35" s="12"/>
      <c r="I35" s="12"/>
      <c r="J35" s="12"/>
      <c r="K35" s="12"/>
      <c r="L35" s="119"/>
      <c r="M35" s="103"/>
      <c r="N35" s="12"/>
      <c r="O35" s="12"/>
      <c r="P35" s="12"/>
      <c r="Q35" s="12"/>
      <c r="R35" s="12"/>
      <c r="T35" s="12"/>
      <c r="U35" s="12"/>
      <c r="V35" s="12"/>
      <c r="W35" s="12"/>
      <c r="X35" s="12"/>
      <c r="Y35" s="13"/>
      <c r="Z35" s="13"/>
      <c r="AA35" s="13"/>
    </row>
    <row r="36" spans="1:27" ht="15.6" hidden="1" x14ac:dyDescent="0.3">
      <c r="A36" s="113"/>
      <c r="B36" s="72" t="s">
        <v>12</v>
      </c>
      <c r="C36" s="73"/>
      <c r="D36" s="74"/>
      <c r="E36" s="34">
        <v>0</v>
      </c>
      <c r="F36" s="22"/>
      <c r="H36" s="12"/>
      <c r="I36" s="12"/>
      <c r="J36" s="12"/>
      <c r="K36" s="12"/>
      <c r="L36" s="119"/>
      <c r="M36" s="103"/>
      <c r="N36" s="12"/>
      <c r="O36" s="12"/>
      <c r="P36" s="12"/>
      <c r="Q36" s="12"/>
      <c r="R36" s="12"/>
      <c r="T36" s="12"/>
      <c r="U36" s="12"/>
      <c r="V36" s="12"/>
      <c r="W36" s="12"/>
      <c r="X36" s="12"/>
      <c r="Y36" s="13"/>
      <c r="Z36" s="13"/>
      <c r="AA36" s="13"/>
    </row>
    <row r="37" spans="1:27" ht="15.6" hidden="1" x14ac:dyDescent="0.3">
      <c r="A37" s="113"/>
      <c r="B37" s="72" t="s">
        <v>12</v>
      </c>
      <c r="C37" s="73"/>
      <c r="D37" s="74"/>
      <c r="E37" s="34">
        <v>0</v>
      </c>
      <c r="F37" s="22"/>
      <c r="H37" s="12"/>
      <c r="I37" s="12"/>
      <c r="J37" s="12"/>
      <c r="K37" s="12"/>
      <c r="L37" s="119"/>
      <c r="M37" s="103"/>
      <c r="N37" s="12"/>
      <c r="O37" s="12"/>
      <c r="P37" s="12"/>
      <c r="Q37" s="12"/>
      <c r="R37" s="12"/>
      <c r="T37" s="12"/>
      <c r="U37" s="12"/>
      <c r="V37" s="12"/>
      <c r="W37" s="12"/>
      <c r="X37" s="12"/>
      <c r="Y37" s="13"/>
      <c r="Z37" s="13"/>
      <c r="AA37" s="13"/>
    </row>
    <row r="38" spans="1:27" ht="15.6" hidden="1" x14ac:dyDescent="0.3">
      <c r="A38" s="113"/>
      <c r="B38" s="72" t="s">
        <v>12</v>
      </c>
      <c r="C38" s="73"/>
      <c r="D38" s="74"/>
      <c r="E38" s="34">
        <v>0</v>
      </c>
      <c r="F38" s="22"/>
      <c r="H38" s="12"/>
      <c r="I38" s="12"/>
      <c r="J38" s="12"/>
      <c r="K38" s="12"/>
      <c r="L38" s="119"/>
      <c r="M38" s="103"/>
      <c r="N38" s="12"/>
      <c r="O38" s="12"/>
      <c r="P38" s="12"/>
      <c r="Q38" s="12"/>
      <c r="R38" s="12"/>
      <c r="T38" s="12"/>
      <c r="U38" s="12"/>
      <c r="V38" s="12"/>
      <c r="W38" s="12"/>
      <c r="X38" s="12"/>
      <c r="Y38" s="13"/>
      <c r="Z38" s="13"/>
      <c r="AA38" s="13"/>
    </row>
    <row r="39" spans="1:27" ht="15.6" hidden="1" x14ac:dyDescent="0.3">
      <c r="A39" s="113"/>
      <c r="B39" s="72" t="s">
        <v>12</v>
      </c>
      <c r="C39" s="73"/>
      <c r="D39" s="74"/>
      <c r="E39" s="34">
        <v>0</v>
      </c>
      <c r="F39" s="22"/>
      <c r="L39" s="117"/>
      <c r="M39" s="102"/>
      <c r="Y39" s="78" t="s">
        <v>7</v>
      </c>
      <c r="Z39" s="78"/>
      <c r="AA39" s="78"/>
    </row>
    <row r="40" spans="1:27" ht="15.6" hidden="1" x14ac:dyDescent="0.3">
      <c r="A40" s="113"/>
      <c r="B40" s="72" t="s">
        <v>12</v>
      </c>
      <c r="C40" s="73"/>
      <c r="D40" s="74"/>
      <c r="E40" s="34">
        <v>0</v>
      </c>
      <c r="F40" s="22"/>
      <c r="L40" s="117"/>
      <c r="M40" s="102"/>
    </row>
    <row r="41" spans="1:27" ht="15.6" hidden="1" x14ac:dyDescent="0.3">
      <c r="A41" s="113"/>
      <c r="B41" s="72" t="s">
        <v>12</v>
      </c>
      <c r="C41" s="73"/>
      <c r="D41" s="74"/>
      <c r="E41" s="34">
        <v>0</v>
      </c>
      <c r="F41" s="22"/>
      <c r="L41" s="117"/>
      <c r="M41" s="102"/>
    </row>
    <row r="42" spans="1:27" ht="15.6" hidden="1" x14ac:dyDescent="0.3">
      <c r="A42" s="113"/>
      <c r="B42" s="72" t="s">
        <v>12</v>
      </c>
      <c r="C42" s="73"/>
      <c r="D42" s="74"/>
      <c r="E42" s="34">
        <v>0</v>
      </c>
      <c r="F42" s="22"/>
      <c r="L42" s="117"/>
      <c r="M42" s="102"/>
    </row>
    <row r="43" spans="1:27" ht="15.6" hidden="1" x14ac:dyDescent="0.3">
      <c r="A43" s="113"/>
      <c r="B43" s="72" t="s">
        <v>12</v>
      </c>
      <c r="C43" s="73"/>
      <c r="D43" s="74"/>
      <c r="E43" s="34">
        <v>0</v>
      </c>
      <c r="F43" s="22"/>
      <c r="L43" s="117"/>
      <c r="M43" s="102"/>
    </row>
    <row r="44" spans="1:27" ht="15.6" hidden="1" x14ac:dyDescent="0.3">
      <c r="A44" s="113"/>
      <c r="B44" s="72" t="s">
        <v>12</v>
      </c>
      <c r="C44" s="73"/>
      <c r="D44" s="74"/>
      <c r="E44" s="34">
        <v>0</v>
      </c>
      <c r="F44" s="22"/>
      <c r="L44" s="117"/>
      <c r="M44" s="102"/>
    </row>
    <row r="45" spans="1:27" ht="15.6" x14ac:dyDescent="0.3">
      <c r="A45" s="113"/>
      <c r="B45" s="72" t="s">
        <v>12</v>
      </c>
      <c r="C45" s="73"/>
      <c r="D45" s="74"/>
      <c r="E45" s="34">
        <v>0</v>
      </c>
      <c r="F45" s="22"/>
      <c r="L45" s="117"/>
      <c r="M45" s="102"/>
    </row>
    <row r="46" spans="1:27" ht="15.6" x14ac:dyDescent="0.3">
      <c r="A46" s="113"/>
      <c r="B46" s="72" t="s">
        <v>12</v>
      </c>
      <c r="C46" s="73"/>
      <c r="D46" s="74"/>
      <c r="E46" s="34">
        <v>0</v>
      </c>
      <c r="F46" s="22"/>
      <c r="L46" s="117"/>
      <c r="M46" s="102"/>
    </row>
    <row r="47" spans="1:27" ht="15.6" x14ac:dyDescent="0.3">
      <c r="A47" s="113"/>
      <c r="B47" s="72" t="s">
        <v>12</v>
      </c>
      <c r="C47" s="73"/>
      <c r="D47" s="74"/>
      <c r="E47" s="34">
        <v>0</v>
      </c>
      <c r="F47" s="22"/>
      <c r="L47" s="117"/>
      <c r="M47" s="102"/>
    </row>
    <row r="48" spans="1:27" ht="15.6" x14ac:dyDescent="0.3">
      <c r="A48" s="113"/>
      <c r="B48" s="72" t="s">
        <v>12</v>
      </c>
      <c r="C48" s="73"/>
      <c r="D48" s="74"/>
      <c r="E48" s="34">
        <v>0</v>
      </c>
      <c r="F48" s="22"/>
      <c r="L48" s="117"/>
      <c r="M48" s="102"/>
    </row>
    <row r="49" spans="1:14" ht="15.6" x14ac:dyDescent="0.3">
      <c r="A49" s="113"/>
      <c r="B49" s="72" t="s">
        <v>12</v>
      </c>
      <c r="C49" s="73"/>
      <c r="D49" s="74"/>
      <c r="E49" s="34">
        <v>0</v>
      </c>
      <c r="F49" s="22"/>
      <c r="L49" s="117"/>
      <c r="M49" s="102"/>
    </row>
    <row r="50" spans="1:14" ht="15.6" x14ac:dyDescent="0.3">
      <c r="A50" s="113"/>
      <c r="B50" s="72" t="s">
        <v>12</v>
      </c>
      <c r="C50" s="73"/>
      <c r="D50" s="74"/>
      <c r="E50" s="34">
        <v>0</v>
      </c>
      <c r="F50" s="22"/>
      <c r="L50" s="117"/>
      <c r="M50" s="102"/>
    </row>
    <row r="51" spans="1:14" ht="15.6" x14ac:dyDescent="0.3">
      <c r="A51" s="113"/>
      <c r="B51" s="72" t="s">
        <v>12</v>
      </c>
      <c r="C51" s="73"/>
      <c r="D51" s="74"/>
      <c r="E51" s="34">
        <v>0</v>
      </c>
      <c r="F51" s="22"/>
      <c r="L51" s="117"/>
      <c r="M51" s="102"/>
    </row>
    <row r="52" spans="1:14" ht="15.6" x14ac:dyDescent="0.3">
      <c r="A52" s="113"/>
      <c r="B52" s="72" t="s">
        <v>12</v>
      </c>
      <c r="C52" s="73"/>
      <c r="D52" s="74"/>
      <c r="E52" s="34">
        <v>0</v>
      </c>
      <c r="F52" s="22"/>
      <c r="L52" s="117"/>
      <c r="M52" s="102"/>
    </row>
    <row r="53" spans="1:14" ht="15.6" x14ac:dyDescent="0.3">
      <c r="A53" s="113"/>
      <c r="B53" s="72" t="s">
        <v>12</v>
      </c>
      <c r="C53" s="73"/>
      <c r="D53" s="74"/>
      <c r="E53" s="35"/>
      <c r="F53" s="22"/>
      <c r="L53" s="117"/>
      <c r="M53" s="102"/>
    </row>
    <row r="54" spans="1:14" ht="15.6" x14ac:dyDescent="0.3">
      <c r="A54" s="113"/>
      <c r="B54" s="75" t="s">
        <v>2</v>
      </c>
      <c r="C54" s="76"/>
      <c r="D54" s="77"/>
      <c r="E54" s="31">
        <f>SUM(E24:E40)</f>
        <v>41800</v>
      </c>
      <c r="F54" s="22"/>
      <c r="L54" s="117"/>
      <c r="M54" s="102"/>
    </row>
    <row r="55" spans="1:14" x14ac:dyDescent="0.3">
      <c r="A55" s="113"/>
      <c r="L55" s="117"/>
      <c r="M55" s="102"/>
      <c r="N55" s="19"/>
    </row>
    <row r="56" spans="1:14" ht="18" x14ac:dyDescent="0.3">
      <c r="A56" s="113"/>
      <c r="B56" s="91" t="s">
        <v>3</v>
      </c>
      <c r="C56" s="91" t="s">
        <v>1</v>
      </c>
      <c r="D56" s="91" t="s">
        <v>4</v>
      </c>
      <c r="E56" s="91" t="s">
        <v>5</v>
      </c>
      <c r="F56" s="91" t="s">
        <v>22</v>
      </c>
      <c r="H56" s="65" t="s">
        <v>19</v>
      </c>
      <c r="I56" s="66"/>
      <c r="J56" s="65" t="s">
        <v>20</v>
      </c>
      <c r="K56" s="66"/>
      <c r="L56" s="117"/>
      <c r="M56" s="102"/>
      <c r="N56" s="20"/>
    </row>
    <row r="57" spans="1:14" ht="18" customHeight="1" x14ac:dyDescent="0.3">
      <c r="A57" s="113"/>
      <c r="B57" s="92"/>
      <c r="C57" s="92"/>
      <c r="D57" s="92"/>
      <c r="E57" s="92"/>
      <c r="F57" s="92"/>
      <c r="H57" s="93">
        <f>($E$54/($E$21-$K$21))*12</f>
        <v>25.461928934010153</v>
      </c>
      <c r="I57" s="94"/>
      <c r="J57" s="79">
        <f>(SUM($C$58:$C$73)*-1)/(40*50*MAX($B$58:$B$73))</f>
        <v>4.33</v>
      </c>
      <c r="K57" s="80"/>
      <c r="L57" s="117"/>
      <c r="M57" s="102"/>
      <c r="N57" s="100"/>
    </row>
    <row r="58" spans="1:14" ht="18" customHeight="1" x14ac:dyDescent="0.3">
      <c r="A58" s="113"/>
      <c r="B58" s="3">
        <v>1</v>
      </c>
      <c r="C58" s="17">
        <f>($E$54+$K$19)*-1</f>
        <v>-42100</v>
      </c>
      <c r="D58" s="17">
        <f>($E$21-$K$21)+$K$19</f>
        <v>20000</v>
      </c>
      <c r="E58" s="17">
        <f>D58+C58</f>
        <v>-22100</v>
      </c>
      <c r="F58" s="17">
        <f>E58</f>
        <v>-22100</v>
      </c>
      <c r="H58" s="95"/>
      <c r="I58" s="96"/>
      <c r="J58" s="81"/>
      <c r="K58" s="82"/>
      <c r="L58" s="117"/>
      <c r="M58" s="102"/>
      <c r="N58" s="101"/>
    </row>
    <row r="59" spans="1:14" ht="18" x14ac:dyDescent="0.3">
      <c r="A59" s="113"/>
      <c r="B59" s="3">
        <v>2</v>
      </c>
      <c r="C59" s="18">
        <f>$K$19*-1</f>
        <v>-300</v>
      </c>
      <c r="D59" s="18">
        <f>($E$21-$K$21)+$K$19</f>
        <v>20000</v>
      </c>
      <c r="E59" s="18">
        <f>D59+C59</f>
        <v>19700</v>
      </c>
      <c r="F59" s="18">
        <f>F58+E59</f>
        <v>-2400</v>
      </c>
      <c r="H59" s="65" t="s">
        <v>32</v>
      </c>
      <c r="I59" s="66"/>
      <c r="J59" s="65" t="s">
        <v>21</v>
      </c>
      <c r="K59" s="66"/>
      <c r="L59" s="117"/>
      <c r="M59" s="102"/>
    </row>
    <row r="60" spans="1:14" ht="18" customHeight="1" x14ac:dyDescent="0.3">
      <c r="A60" s="113"/>
      <c r="B60" s="3">
        <v>3</v>
      </c>
      <c r="C60" s="18">
        <f t="shared" ref="C60:C62" si="0">$K$19*-1</f>
        <v>-300</v>
      </c>
      <c r="D60" s="18">
        <f t="shared" ref="D60:D61" si="1">($E$21-$K$21)+$K$19</f>
        <v>20000</v>
      </c>
      <c r="E60" s="18">
        <f>D60+C60</f>
        <v>19700</v>
      </c>
      <c r="F60" s="18">
        <f>F59+E60</f>
        <v>17300</v>
      </c>
      <c r="H60" s="87">
        <f>($J$60/SUM($C$58:$C$73))*-1</f>
        <v>1.3094688221709008</v>
      </c>
      <c r="I60" s="88"/>
      <c r="J60" s="83">
        <f>MAX($F$58:$F$73)</f>
        <v>56700</v>
      </c>
      <c r="K60" s="84"/>
      <c r="L60" s="117"/>
      <c r="M60" s="102"/>
    </row>
    <row r="61" spans="1:14" ht="18" customHeight="1" x14ac:dyDescent="0.3">
      <c r="A61" s="113"/>
      <c r="B61" s="3">
        <v>4</v>
      </c>
      <c r="C61" s="18">
        <f t="shared" si="0"/>
        <v>-300</v>
      </c>
      <c r="D61" s="18">
        <f t="shared" si="1"/>
        <v>20000</v>
      </c>
      <c r="E61" s="18">
        <f>D61+C61</f>
        <v>19700</v>
      </c>
      <c r="F61" s="18">
        <f>F60+E61</f>
        <v>37000</v>
      </c>
      <c r="H61" s="89"/>
      <c r="I61" s="90"/>
      <c r="J61" s="85"/>
      <c r="K61" s="86"/>
      <c r="L61" s="117"/>
      <c r="M61" s="104"/>
    </row>
    <row r="62" spans="1:14" x14ac:dyDescent="0.3">
      <c r="A62" s="113"/>
      <c r="B62" s="3">
        <v>5</v>
      </c>
      <c r="C62" s="18">
        <f t="shared" si="0"/>
        <v>-300</v>
      </c>
      <c r="D62" s="18">
        <f>($E$21-$K$21)+$K$19</f>
        <v>20000</v>
      </c>
      <c r="E62" s="18">
        <f>D62+C62</f>
        <v>19700</v>
      </c>
      <c r="F62" s="18">
        <f>F61+E62</f>
        <v>56700</v>
      </c>
      <c r="L62" s="117"/>
      <c r="M62" s="102"/>
    </row>
    <row r="63" spans="1:14" x14ac:dyDescent="0.3">
      <c r="A63" s="113"/>
      <c r="L63" s="117"/>
      <c r="M63" s="102"/>
    </row>
    <row r="64" spans="1:14" x14ac:dyDescent="0.3">
      <c r="A64" s="1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121"/>
      <c r="M64" s="102"/>
    </row>
    <row r="65" spans="1:12" x14ac:dyDescent="0.3">
      <c r="A65" s="107"/>
      <c r="B65" s="107"/>
      <c r="C65" s="107"/>
      <c r="D65" s="107"/>
      <c r="E65" s="107"/>
      <c r="F65" s="107"/>
      <c r="G65" s="107"/>
      <c r="H65" s="107"/>
      <c r="I65" s="108"/>
      <c r="J65" s="107"/>
      <c r="K65" s="107"/>
      <c r="L65" s="107"/>
    </row>
    <row r="66" spans="1:12" x14ac:dyDescent="0.3">
      <c r="J66" s="19"/>
    </row>
    <row r="71" spans="1:12" x14ac:dyDescent="0.3">
      <c r="B71" s="3"/>
      <c r="G71" s="3"/>
    </row>
    <row r="72" spans="1:12" x14ac:dyDescent="0.3">
      <c r="B72" s="3"/>
      <c r="C72" s="5"/>
      <c r="D72" s="5"/>
      <c r="E72" s="5"/>
      <c r="F72" s="5"/>
      <c r="G72" s="3"/>
    </row>
    <row r="76" spans="1:12" x14ac:dyDescent="0.3">
      <c r="J76" s="7"/>
    </row>
    <row r="77" spans="1:12" x14ac:dyDescent="0.3">
      <c r="J77" s="3"/>
    </row>
    <row r="78" spans="1:12" hidden="1" x14ac:dyDescent="0.3">
      <c r="B78" s="3">
        <v>6</v>
      </c>
      <c r="C78" s="8">
        <f t="shared" ref="C78:C102" si="2">$O$24*-1</f>
        <v>0</v>
      </c>
      <c r="D78" s="8"/>
      <c r="E78" s="8"/>
      <c r="F78" s="8"/>
      <c r="G78" s="8">
        <f>D62*1.02</f>
        <v>20400</v>
      </c>
      <c r="H78" s="8">
        <f t="shared" ref="H78:H102" si="3">G78+C78</f>
        <v>20400</v>
      </c>
      <c r="I78" s="8">
        <f>F62+H78</f>
        <v>77100</v>
      </c>
      <c r="J78" s="3"/>
    </row>
    <row r="79" spans="1:12" hidden="1" x14ac:dyDescent="0.3">
      <c r="B79" s="3">
        <v>7</v>
      </c>
      <c r="C79" s="8">
        <f t="shared" si="2"/>
        <v>0</v>
      </c>
      <c r="D79" s="8"/>
      <c r="E79" s="8"/>
      <c r="F79" s="8"/>
      <c r="G79" s="8">
        <f t="shared" ref="G79:G102" si="4">G78*1.02</f>
        <v>20808</v>
      </c>
      <c r="H79" s="8">
        <f t="shared" si="3"/>
        <v>20808</v>
      </c>
      <c r="I79" s="8">
        <f t="shared" ref="I79:I102" si="5">I78+H79</f>
        <v>97908</v>
      </c>
      <c r="J79" s="3"/>
    </row>
    <row r="80" spans="1:12" hidden="1" x14ac:dyDescent="0.3">
      <c r="B80" s="3">
        <v>8</v>
      </c>
      <c r="C80" s="8">
        <f t="shared" si="2"/>
        <v>0</v>
      </c>
      <c r="D80" s="8"/>
      <c r="E80" s="8"/>
      <c r="F80" s="8"/>
      <c r="G80" s="8">
        <f t="shared" si="4"/>
        <v>21224.16</v>
      </c>
      <c r="H80" s="8">
        <f t="shared" si="3"/>
        <v>21224.16</v>
      </c>
      <c r="I80" s="8">
        <f t="shared" si="5"/>
        <v>119132.16</v>
      </c>
      <c r="J80" s="8"/>
    </row>
    <row r="81" spans="2:10" hidden="1" x14ac:dyDescent="0.3">
      <c r="B81" s="3">
        <v>9</v>
      </c>
      <c r="C81" s="8">
        <f t="shared" si="2"/>
        <v>0</v>
      </c>
      <c r="D81" s="8"/>
      <c r="E81" s="8"/>
      <c r="F81" s="8"/>
      <c r="G81" s="8">
        <f t="shared" si="4"/>
        <v>21648.643199999999</v>
      </c>
      <c r="H81" s="8">
        <f t="shared" si="3"/>
        <v>21648.643199999999</v>
      </c>
      <c r="I81" s="8">
        <f t="shared" si="5"/>
        <v>140780.80319999999</v>
      </c>
      <c r="J81" s="8"/>
    </row>
    <row r="82" spans="2:10" hidden="1" x14ac:dyDescent="0.3">
      <c r="B82" s="3">
        <v>10</v>
      </c>
      <c r="C82" s="8">
        <f t="shared" si="2"/>
        <v>0</v>
      </c>
      <c r="D82" s="8"/>
      <c r="E82" s="8"/>
      <c r="F82" s="8"/>
      <c r="G82" s="8">
        <f t="shared" si="4"/>
        <v>22081.616063999998</v>
      </c>
      <c r="H82" s="8">
        <f t="shared" si="3"/>
        <v>22081.616063999998</v>
      </c>
      <c r="I82" s="8">
        <f t="shared" si="5"/>
        <v>162862.419264</v>
      </c>
      <c r="J82" s="8"/>
    </row>
    <row r="83" spans="2:10" hidden="1" x14ac:dyDescent="0.3">
      <c r="B83" s="3">
        <v>11</v>
      </c>
      <c r="C83" s="8">
        <f t="shared" si="2"/>
        <v>0</v>
      </c>
      <c r="D83" s="8"/>
      <c r="E83" s="8"/>
      <c r="F83" s="8"/>
      <c r="G83" s="8">
        <f t="shared" si="4"/>
        <v>22523.24838528</v>
      </c>
      <c r="H83" s="8">
        <f t="shared" si="3"/>
        <v>22523.24838528</v>
      </c>
      <c r="I83" s="8">
        <f t="shared" si="5"/>
        <v>185385.66764927999</v>
      </c>
      <c r="J83" s="8"/>
    </row>
    <row r="84" spans="2:10" hidden="1" x14ac:dyDescent="0.3">
      <c r="B84" s="3">
        <v>12</v>
      </c>
      <c r="C84" s="8">
        <f t="shared" si="2"/>
        <v>0</v>
      </c>
      <c r="D84" s="8"/>
      <c r="E84" s="8"/>
      <c r="F84" s="8"/>
      <c r="G84" s="8">
        <f t="shared" si="4"/>
        <v>22973.7133529856</v>
      </c>
      <c r="H84" s="8">
        <f t="shared" si="3"/>
        <v>22973.7133529856</v>
      </c>
      <c r="I84" s="8">
        <f t="shared" si="5"/>
        <v>208359.38100226558</v>
      </c>
      <c r="J84" s="8"/>
    </row>
    <row r="85" spans="2:10" hidden="1" x14ac:dyDescent="0.3">
      <c r="B85" s="3">
        <v>13</v>
      </c>
      <c r="C85" s="8">
        <f t="shared" si="2"/>
        <v>0</v>
      </c>
      <c r="D85" s="8"/>
      <c r="E85" s="8"/>
      <c r="F85" s="8"/>
      <c r="G85" s="8">
        <f t="shared" si="4"/>
        <v>23433.187620045312</v>
      </c>
      <c r="H85" s="8">
        <f t="shared" si="3"/>
        <v>23433.187620045312</v>
      </c>
      <c r="I85" s="8">
        <f t="shared" si="5"/>
        <v>231792.56862231088</v>
      </c>
    </row>
    <row r="86" spans="2:10" hidden="1" x14ac:dyDescent="0.3">
      <c r="B86" s="3">
        <v>14</v>
      </c>
      <c r="C86" s="8">
        <f t="shared" si="2"/>
        <v>0</v>
      </c>
      <c r="D86" s="8"/>
      <c r="E86" s="8"/>
      <c r="F86" s="8"/>
      <c r="G86" s="8">
        <f t="shared" si="4"/>
        <v>23901.851372446217</v>
      </c>
      <c r="H86" s="8">
        <f t="shared" si="3"/>
        <v>23901.851372446217</v>
      </c>
      <c r="I86" s="8">
        <f t="shared" si="5"/>
        <v>255694.4199947571</v>
      </c>
    </row>
    <row r="87" spans="2:10" hidden="1" x14ac:dyDescent="0.3">
      <c r="B87" s="3">
        <v>15</v>
      </c>
      <c r="C87" s="8">
        <f t="shared" si="2"/>
        <v>0</v>
      </c>
      <c r="D87" s="8"/>
      <c r="E87" s="8"/>
      <c r="F87" s="8"/>
      <c r="G87" s="8">
        <f t="shared" si="4"/>
        <v>24379.888399895142</v>
      </c>
      <c r="H87" s="8">
        <f t="shared" si="3"/>
        <v>24379.888399895142</v>
      </c>
      <c r="I87" s="8">
        <f t="shared" si="5"/>
        <v>280074.30839465227</v>
      </c>
    </row>
    <row r="88" spans="2:10" hidden="1" x14ac:dyDescent="0.3">
      <c r="B88" s="3">
        <v>16</v>
      </c>
      <c r="C88" s="8">
        <f t="shared" si="2"/>
        <v>0</v>
      </c>
      <c r="D88" s="8"/>
      <c r="E88" s="8"/>
      <c r="F88" s="8"/>
      <c r="G88" s="8">
        <f t="shared" si="4"/>
        <v>24867.486167893047</v>
      </c>
      <c r="H88" s="8">
        <f t="shared" si="3"/>
        <v>24867.486167893047</v>
      </c>
      <c r="I88" s="8">
        <f t="shared" si="5"/>
        <v>304941.79456254531</v>
      </c>
    </row>
    <row r="89" spans="2:10" hidden="1" x14ac:dyDescent="0.3">
      <c r="B89" s="3">
        <v>17</v>
      </c>
      <c r="C89" s="8">
        <f t="shared" si="2"/>
        <v>0</v>
      </c>
      <c r="D89" s="8"/>
      <c r="E89" s="8"/>
      <c r="F89" s="8"/>
      <c r="G89" s="8">
        <f t="shared" si="4"/>
        <v>25364.835891250907</v>
      </c>
      <c r="H89" s="8">
        <f t="shared" si="3"/>
        <v>25364.835891250907</v>
      </c>
      <c r="I89" s="8">
        <f t="shared" si="5"/>
        <v>330306.63045379624</v>
      </c>
    </row>
    <row r="90" spans="2:10" hidden="1" x14ac:dyDescent="0.3">
      <c r="B90" s="3">
        <v>18</v>
      </c>
      <c r="C90" s="8">
        <f t="shared" si="2"/>
        <v>0</v>
      </c>
      <c r="D90" s="8"/>
      <c r="E90" s="8"/>
      <c r="F90" s="8"/>
      <c r="G90" s="8">
        <f t="shared" si="4"/>
        <v>25872.132609075925</v>
      </c>
      <c r="H90" s="8">
        <f t="shared" si="3"/>
        <v>25872.132609075925</v>
      </c>
      <c r="I90" s="8">
        <f t="shared" si="5"/>
        <v>356178.76306287217</v>
      </c>
    </row>
    <row r="91" spans="2:10" hidden="1" x14ac:dyDescent="0.3">
      <c r="B91" s="3">
        <v>19</v>
      </c>
      <c r="C91" s="8">
        <f t="shared" si="2"/>
        <v>0</v>
      </c>
      <c r="D91" s="8"/>
      <c r="E91" s="8"/>
      <c r="F91" s="8"/>
      <c r="G91" s="8">
        <f t="shared" si="4"/>
        <v>26389.575261257443</v>
      </c>
      <c r="H91" s="8">
        <f t="shared" si="3"/>
        <v>26389.575261257443</v>
      </c>
      <c r="I91" s="8">
        <f t="shared" si="5"/>
        <v>382568.33832412958</v>
      </c>
    </row>
    <row r="92" spans="2:10" hidden="1" x14ac:dyDescent="0.3">
      <c r="B92" s="3">
        <v>20</v>
      </c>
      <c r="C92" s="8">
        <f t="shared" si="2"/>
        <v>0</v>
      </c>
      <c r="D92" s="8"/>
      <c r="E92" s="8"/>
      <c r="F92" s="8"/>
      <c r="G92" s="8">
        <f t="shared" si="4"/>
        <v>26917.366766482592</v>
      </c>
      <c r="H92" s="8">
        <f t="shared" si="3"/>
        <v>26917.366766482592</v>
      </c>
      <c r="I92" s="8">
        <f t="shared" si="5"/>
        <v>409485.70509061217</v>
      </c>
    </row>
    <row r="93" spans="2:10" hidden="1" x14ac:dyDescent="0.3">
      <c r="B93" s="3">
        <v>21</v>
      </c>
      <c r="C93" s="8">
        <f t="shared" si="2"/>
        <v>0</v>
      </c>
      <c r="D93" s="8"/>
      <c r="E93" s="8"/>
      <c r="F93" s="8"/>
      <c r="G93" s="8">
        <f t="shared" si="4"/>
        <v>27455.714101812246</v>
      </c>
      <c r="H93" s="8">
        <f t="shared" si="3"/>
        <v>27455.714101812246</v>
      </c>
      <c r="I93" s="8">
        <f t="shared" si="5"/>
        <v>436941.41919242439</v>
      </c>
    </row>
    <row r="94" spans="2:10" hidden="1" x14ac:dyDescent="0.3">
      <c r="B94" s="3">
        <v>22</v>
      </c>
      <c r="C94" s="8">
        <f t="shared" si="2"/>
        <v>0</v>
      </c>
      <c r="D94" s="8"/>
      <c r="E94" s="8"/>
      <c r="F94" s="8"/>
      <c r="G94" s="8">
        <f t="shared" si="4"/>
        <v>28004.828383848489</v>
      </c>
      <c r="H94" s="8">
        <f t="shared" si="3"/>
        <v>28004.828383848489</v>
      </c>
      <c r="I94" s="8">
        <f t="shared" si="5"/>
        <v>464946.24757627287</v>
      </c>
    </row>
    <row r="95" spans="2:10" hidden="1" x14ac:dyDescent="0.3">
      <c r="B95" s="3">
        <v>23</v>
      </c>
      <c r="C95" s="8">
        <f t="shared" si="2"/>
        <v>0</v>
      </c>
      <c r="D95" s="8"/>
      <c r="E95" s="8"/>
      <c r="F95" s="8"/>
      <c r="G95" s="8">
        <f t="shared" si="4"/>
        <v>28564.92495152546</v>
      </c>
      <c r="H95" s="8">
        <f t="shared" si="3"/>
        <v>28564.92495152546</v>
      </c>
      <c r="I95" s="8">
        <f t="shared" si="5"/>
        <v>493511.17252779834</v>
      </c>
    </row>
    <row r="96" spans="2:10" hidden="1" x14ac:dyDescent="0.3">
      <c r="B96" s="3">
        <v>24</v>
      </c>
      <c r="C96" s="8">
        <f t="shared" si="2"/>
        <v>0</v>
      </c>
      <c r="D96" s="8"/>
      <c r="E96" s="8"/>
      <c r="F96" s="8"/>
      <c r="G96" s="8">
        <f t="shared" si="4"/>
        <v>29136.223450555968</v>
      </c>
      <c r="H96" s="8">
        <f t="shared" si="3"/>
        <v>29136.223450555968</v>
      </c>
      <c r="I96" s="8">
        <f t="shared" si="5"/>
        <v>522647.39597835433</v>
      </c>
    </row>
    <row r="97" spans="2:9" hidden="1" x14ac:dyDescent="0.3">
      <c r="B97" s="3">
        <v>25</v>
      </c>
      <c r="C97" s="8">
        <f t="shared" si="2"/>
        <v>0</v>
      </c>
      <c r="D97" s="8"/>
      <c r="E97" s="8"/>
      <c r="F97" s="8"/>
      <c r="G97" s="8">
        <f t="shared" si="4"/>
        <v>29718.947919567087</v>
      </c>
      <c r="H97" s="8">
        <f t="shared" si="3"/>
        <v>29718.947919567087</v>
      </c>
      <c r="I97" s="8">
        <f t="shared" si="5"/>
        <v>552366.34389792138</v>
      </c>
    </row>
    <row r="98" spans="2:9" hidden="1" x14ac:dyDescent="0.3">
      <c r="B98" s="3">
        <v>26</v>
      </c>
      <c r="C98" s="8">
        <f t="shared" si="2"/>
        <v>0</v>
      </c>
      <c r="D98" s="8"/>
      <c r="E98" s="8"/>
      <c r="F98" s="8"/>
      <c r="G98" s="8">
        <f t="shared" si="4"/>
        <v>30313.326877958429</v>
      </c>
      <c r="H98" s="8">
        <f t="shared" si="3"/>
        <v>30313.326877958429</v>
      </c>
      <c r="I98" s="8">
        <f t="shared" si="5"/>
        <v>582679.67077587976</v>
      </c>
    </row>
    <row r="99" spans="2:9" hidden="1" x14ac:dyDescent="0.3">
      <c r="B99" s="3">
        <v>27</v>
      </c>
      <c r="C99" s="8">
        <f t="shared" si="2"/>
        <v>0</v>
      </c>
      <c r="D99" s="8"/>
      <c r="E99" s="8"/>
      <c r="F99" s="8"/>
      <c r="G99" s="8">
        <f t="shared" si="4"/>
        <v>30919.593415517596</v>
      </c>
      <c r="H99" s="8">
        <f t="shared" si="3"/>
        <v>30919.593415517596</v>
      </c>
      <c r="I99" s="8">
        <f t="shared" si="5"/>
        <v>613599.26419139735</v>
      </c>
    </row>
    <row r="100" spans="2:9" hidden="1" x14ac:dyDescent="0.3">
      <c r="B100" s="3">
        <v>28</v>
      </c>
      <c r="C100" s="8">
        <f t="shared" si="2"/>
        <v>0</v>
      </c>
      <c r="D100" s="8"/>
      <c r="E100" s="8"/>
      <c r="F100" s="8"/>
      <c r="G100" s="8">
        <f t="shared" si="4"/>
        <v>31537.985283827948</v>
      </c>
      <c r="H100" s="8">
        <f t="shared" si="3"/>
        <v>31537.985283827948</v>
      </c>
      <c r="I100" s="8">
        <f t="shared" si="5"/>
        <v>645137.24947522534</v>
      </c>
    </row>
    <row r="101" spans="2:9" hidden="1" x14ac:dyDescent="0.3">
      <c r="B101" s="3">
        <v>29</v>
      </c>
      <c r="C101" s="8">
        <f t="shared" si="2"/>
        <v>0</v>
      </c>
      <c r="D101" s="8"/>
      <c r="E101" s="8"/>
      <c r="F101" s="8"/>
      <c r="G101" s="8">
        <f t="shared" si="4"/>
        <v>32168.744989504507</v>
      </c>
      <c r="H101" s="8">
        <f t="shared" si="3"/>
        <v>32168.744989504507</v>
      </c>
      <c r="I101" s="8">
        <f t="shared" si="5"/>
        <v>677305.9944647298</v>
      </c>
    </row>
    <row r="102" spans="2:9" hidden="1" x14ac:dyDescent="0.3">
      <c r="B102" s="3">
        <v>30</v>
      </c>
      <c r="C102" s="8">
        <f t="shared" si="2"/>
        <v>0</v>
      </c>
      <c r="D102" s="8"/>
      <c r="E102" s="8"/>
      <c r="F102" s="8"/>
      <c r="G102" s="8">
        <f t="shared" si="4"/>
        <v>32812.119889294598</v>
      </c>
      <c r="H102" s="8">
        <f t="shared" si="3"/>
        <v>32812.119889294598</v>
      </c>
      <c r="I102" s="8">
        <f t="shared" si="5"/>
        <v>710118.11435402441</v>
      </c>
    </row>
    <row r="104" spans="2:9" x14ac:dyDescent="0.3">
      <c r="C104" s="5"/>
      <c r="D104" s="5"/>
      <c r="E104" s="5"/>
      <c r="F104" s="5"/>
    </row>
  </sheetData>
  <mergeCells count="77">
    <mergeCell ref="B5:L7"/>
    <mergeCell ref="F56:F57"/>
    <mergeCell ref="N57:N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53:D53"/>
    <mergeCell ref="B54:D54"/>
    <mergeCell ref="J57:K58"/>
    <mergeCell ref="J60:K61"/>
    <mergeCell ref="H60:I61"/>
    <mergeCell ref="B46:D46"/>
    <mergeCell ref="B36:D36"/>
    <mergeCell ref="B37:D37"/>
    <mergeCell ref="B38:D38"/>
    <mergeCell ref="B39:D39"/>
    <mergeCell ref="B56:B57"/>
    <mergeCell ref="C56:C57"/>
    <mergeCell ref="D56:D57"/>
    <mergeCell ref="E56:E57"/>
    <mergeCell ref="H57:I58"/>
    <mergeCell ref="H59:I59"/>
    <mergeCell ref="J59:K59"/>
    <mergeCell ref="H56:I56"/>
    <mergeCell ref="B28:D28"/>
    <mergeCell ref="B29:D29"/>
    <mergeCell ref="Y29:AA29"/>
    <mergeCell ref="Y39:AA39"/>
    <mergeCell ref="B40:D40"/>
    <mergeCell ref="B30:D30"/>
    <mergeCell ref="B31:D31"/>
    <mergeCell ref="B32:D32"/>
    <mergeCell ref="B33:D33"/>
    <mergeCell ref="B34:D34"/>
    <mergeCell ref="B35:D35"/>
    <mergeCell ref="B21:D21"/>
    <mergeCell ref="H21:J21"/>
    <mergeCell ref="B24:D24"/>
    <mergeCell ref="B26:D26"/>
    <mergeCell ref="B27:D27"/>
    <mergeCell ref="B17:D17"/>
    <mergeCell ref="H17:J17"/>
    <mergeCell ref="B18:D18"/>
    <mergeCell ref="H18:J18"/>
    <mergeCell ref="B19:D19"/>
    <mergeCell ref="H19:J19"/>
    <mergeCell ref="J56:K56"/>
    <mergeCell ref="B10:C10"/>
    <mergeCell ref="H10:I10"/>
    <mergeCell ref="B11:D11"/>
    <mergeCell ref="H11:J11"/>
    <mergeCell ref="B12:D12"/>
    <mergeCell ref="H12:J12"/>
    <mergeCell ref="B13:D13"/>
    <mergeCell ref="H13:J13"/>
    <mergeCell ref="B14:D14"/>
    <mergeCell ref="H14:J14"/>
    <mergeCell ref="B15:D15"/>
    <mergeCell ref="H15:J15"/>
    <mergeCell ref="B25:D25"/>
    <mergeCell ref="B16:D16"/>
    <mergeCell ref="H16:J16"/>
    <mergeCell ref="O11:Q11"/>
    <mergeCell ref="O12:P12"/>
    <mergeCell ref="O6:Q6"/>
    <mergeCell ref="O7:Q7"/>
    <mergeCell ref="O8:Q8"/>
    <mergeCell ref="O9:Q9"/>
    <mergeCell ref="O10:Q10"/>
  </mergeCells>
  <hyperlinks>
    <hyperlink ref="Y39:AA39" r:id="rId1" display="Buying a Robot is Cheaper Than Outsourcing to China" xr:uid="{9E445FB3-E329-4D08-980F-74C98B101636}"/>
    <hyperlink ref="F3" r:id="rId2" xr:uid="{98BA5D43-AEBA-4E66-B14D-F9BE29F4A0AB}"/>
  </hyperlinks>
  <pageMargins left="0.25" right="0.25" top="0.75" bottom="0.75" header="0.3" footer="0.3"/>
  <pageSetup scale="34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C2EB02E6986489D4D658DC610E329" ma:contentTypeVersion="0" ma:contentTypeDescription="Create a new document." ma:contentTypeScope="" ma:versionID="ac079504a380a532ba2b933e63307c5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80f7f7522f218e81b2b69d9e7d12a8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2EB56D-F582-43B7-B12F-742BEDCBE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1BE7FEC-F251-4965-A31D-AE2B2BA38A5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6E7D14-E268-4E77-91ED-F8B37B240B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MSI TEC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Robotics ROI Calculator</dc:title>
  <dc:creator/>
  <cp:keywords>UR, ROI, calculator</cp:keywords>
  <cp:lastModifiedBy>Susan Liptak</cp:lastModifiedBy>
  <cp:lastPrinted>2019-01-08T19:18:43Z</cp:lastPrinted>
  <dcterms:created xsi:type="dcterms:W3CDTF">2015-02-04T19:49:59Z</dcterms:created>
  <dcterms:modified xsi:type="dcterms:W3CDTF">2023-01-11T06:02:47Z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0x010100687C2EB02E6986489D4D658DC610E329</vt:lpwstr>
  </property>
</Properties>
</file>